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65521" windowWidth="11445" windowHeight="11310" activeTab="0"/>
  </bookViews>
  <sheets>
    <sheet name="Monocalcium Phosphate" sheetId="1" r:id="rId1"/>
    <sheet name="Dicalcium Phosphate" sheetId="2" r:id="rId2"/>
    <sheet name="Sheet2" sheetId="3" state="hidden" r:id="rId3"/>
    <sheet name="Sheet3" sheetId="4" state="hidden" r:id="rId4"/>
  </sheets>
  <definedNames/>
  <calcPr fullCalcOnLoad="1"/>
</workbook>
</file>

<file path=xl/comments1.xml><?xml version="1.0" encoding="utf-8"?>
<comments xmlns="http://schemas.openxmlformats.org/spreadsheetml/2006/main">
  <authors>
    <author>Hans H Stein</author>
  </authors>
  <commentList>
    <comment ref="G8" authorId="0">
      <text>
        <r>
          <rPr>
            <b/>
            <sz val="8"/>
            <rFont val="Tahoma"/>
            <family val="0"/>
          </rPr>
          <t>Choose $/ton or $/bushel</t>
        </r>
      </text>
    </comment>
  </commentList>
</comments>
</file>

<file path=xl/comments2.xml><?xml version="1.0" encoding="utf-8"?>
<comments xmlns="http://schemas.openxmlformats.org/spreadsheetml/2006/main">
  <authors>
    <author>Hans H Stein</author>
  </authors>
  <commentList>
    <comment ref="G8" authorId="0">
      <text>
        <r>
          <rPr>
            <b/>
            <sz val="8"/>
            <rFont val="Tahoma"/>
            <family val="0"/>
          </rPr>
          <t>Choose $/ton or $/bushel</t>
        </r>
      </text>
    </comment>
  </commentList>
</comments>
</file>

<file path=xl/sharedStrings.xml><?xml version="1.0" encoding="utf-8"?>
<sst xmlns="http://schemas.openxmlformats.org/spreadsheetml/2006/main" count="146" uniqueCount="42">
  <si>
    <t>Corn</t>
  </si>
  <si>
    <t>Fat</t>
  </si>
  <si>
    <t>L-Lysine HCl</t>
  </si>
  <si>
    <t>Limestone</t>
  </si>
  <si>
    <t>%</t>
  </si>
  <si>
    <t>DDGS</t>
  </si>
  <si>
    <t>SBM, 48%</t>
  </si>
  <si>
    <t>$/ton</t>
  </si>
  <si>
    <t>$/lb</t>
  </si>
  <si>
    <t>Unit</t>
  </si>
  <si>
    <t>Feed ingredient</t>
  </si>
  <si>
    <t>To be increased</t>
  </si>
  <si>
    <t>To be decreased</t>
  </si>
  <si>
    <t>Sum:</t>
  </si>
  <si>
    <t>$/ton of feed</t>
  </si>
  <si>
    <t>DDGS inclusion:</t>
  </si>
  <si>
    <t>Gestation diets</t>
  </si>
  <si>
    <t>All other diets</t>
  </si>
  <si>
    <t>Monocalcium phosphate</t>
  </si>
  <si>
    <t>L-Tryptophan</t>
  </si>
  <si>
    <t>Stage</t>
  </si>
  <si>
    <t>Gestation</t>
  </si>
  <si>
    <t>Lactation</t>
  </si>
  <si>
    <t>Grower</t>
  </si>
  <si>
    <t>Early finisher</t>
  </si>
  <si>
    <t>Late finisher</t>
  </si>
  <si>
    <t>Recommended</t>
  </si>
  <si>
    <t>Max</t>
  </si>
  <si>
    <t>Nursery, after wk 2</t>
  </si>
  <si>
    <t>Nursery, wk 0-2</t>
  </si>
  <si>
    <t>Recommended and maximum inclusion rates (%) of DDGS in various stages of swine</t>
  </si>
  <si>
    <t>?</t>
  </si>
  <si>
    <t xml:space="preserve">Reference: Hans H. Stein. 2007. Distillers dried grains with solubles (DDGS) in diets fed to swine. </t>
  </si>
  <si>
    <t>HHS-SwineFocus-001.</t>
  </si>
  <si>
    <t>RC*</t>
  </si>
  <si>
    <t>* RC represents replacement coefficients.</t>
  </si>
  <si>
    <t>L-Tryptophan**</t>
  </si>
  <si>
    <t>** Tryptophan needs to be included in the diet if more than 20% of DDGS is used.</t>
  </si>
  <si>
    <t>(Adapted from Stein, 2007)</t>
  </si>
  <si>
    <t>Dicalcium phosphate</t>
  </si>
  <si>
    <t>Direction: Update the prices and change DDGS inclusion rate (%) in green boxes.</t>
  </si>
  <si>
    <t>$/bushel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</si>
</sst>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₩&quot;#,##0;\-&quot;₩&quot;#,##0"/>
    <numFmt numFmtId="165" formatCode="&quot;₩&quot;#,##0;[Red]\-&quot;₩&quot;#,##0"/>
    <numFmt numFmtId="166" formatCode="&quot;₩&quot;#,##0.00;\-&quot;₩&quot;#,##0.00"/>
    <numFmt numFmtId="167" formatCode="&quot;₩&quot;#,##0.00;[Red]\-&quot;₩&quot;#,##0.00"/>
    <numFmt numFmtId="168" formatCode="_-&quot;₩&quot;* #,##0_-;\-&quot;₩&quot;* #,##0_-;_-&quot;₩&quot;* &quot;-&quot;_-;_-@_-"/>
    <numFmt numFmtId="169" formatCode="_-* #,##0_-;\-* #,##0_-;_-* &quot;-&quot;_-;_-@_-"/>
    <numFmt numFmtId="170" formatCode="_-&quot;₩&quot;* #,##0.00_-;\-&quot;₩&quot;* #,##0.00_-;_-&quot;₩&quot;* &quot;-&quot;??_-;_-@_-"/>
    <numFmt numFmtId="171" formatCode="_-* #,##0.00_-;\-* #,##0.00_-;_-* &quot;-&quot;??_-;_-@_-"/>
    <numFmt numFmtId="172" formatCode="0.0"/>
    <numFmt numFmtId="173" formatCode="0.000"/>
    <numFmt numFmtId="174" formatCode="0.0000"/>
  </numFmts>
  <fonts count="29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b/>
      <sz val="11"/>
      <color indexed="62"/>
      <name val="Arial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1"/>
      <color indexed="12"/>
      <name val="Arial"/>
      <family val="2"/>
    </font>
    <font>
      <b/>
      <sz val="12"/>
      <color indexed="8"/>
      <name val="Arial"/>
      <family val="2"/>
    </font>
    <font>
      <b/>
      <sz val="8"/>
      <name val="Tahoma"/>
      <family val="0"/>
    </font>
    <font>
      <b/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173" fontId="19" fillId="0" borderId="0" xfId="0" applyNumberFormat="1" applyFont="1" applyBorder="1" applyAlignment="1">
      <alignment vertical="center"/>
    </xf>
    <xf numFmtId="2" fontId="19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horizontal="center" vertical="center"/>
    </xf>
    <xf numFmtId="2" fontId="19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right" vertical="center"/>
    </xf>
    <xf numFmtId="2" fontId="19" fillId="0" borderId="0" xfId="0" applyNumberFormat="1" applyFont="1" applyBorder="1" applyAlignment="1">
      <alignment horizontal="right" vertical="center"/>
    </xf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>
      <alignment horizontal="center" vertical="center"/>
    </xf>
    <xf numFmtId="2" fontId="19" fillId="0" borderId="10" xfId="0" applyNumberFormat="1" applyFont="1" applyBorder="1" applyAlignment="1">
      <alignment horizontal="center" vertical="center"/>
    </xf>
    <xf numFmtId="2" fontId="19" fillId="0" borderId="10" xfId="0" applyNumberFormat="1" applyFont="1" applyBorder="1" applyAlignment="1">
      <alignment horizontal="center" vertical="center"/>
    </xf>
    <xf numFmtId="0" fontId="18" fillId="0" borderId="11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0" fontId="19" fillId="0" borderId="10" xfId="0" applyFont="1" applyBorder="1" applyAlignment="1">
      <alignment horizontal="right" vertical="center"/>
    </xf>
    <xf numFmtId="0" fontId="19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vertical="center"/>
    </xf>
    <xf numFmtId="0" fontId="19" fillId="0" borderId="11" xfId="0" applyFont="1" applyBorder="1" applyAlignment="1">
      <alignment horizontal="right" vertical="center"/>
    </xf>
    <xf numFmtId="0" fontId="19" fillId="0" borderId="11" xfId="0" applyFont="1" applyBorder="1" applyAlignment="1">
      <alignment vertical="center"/>
    </xf>
    <xf numFmtId="0" fontId="18" fillId="0" borderId="12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19" fillId="0" borderId="10" xfId="0" applyFont="1" applyBorder="1" applyAlignment="1">
      <alignment horizontal="left" vertical="center"/>
    </xf>
    <xf numFmtId="0" fontId="18" fillId="0" borderId="10" xfId="0" applyFont="1" applyBorder="1" applyAlignment="1">
      <alignment horizontal="right" vertical="center"/>
    </xf>
    <xf numFmtId="172" fontId="18" fillId="4" borderId="10" xfId="0" applyNumberFormat="1" applyFont="1" applyFill="1" applyBorder="1" applyAlignment="1" applyProtection="1">
      <alignment horizontal="center" vertical="center" shrinkToFit="1"/>
      <protection locked="0"/>
    </xf>
    <xf numFmtId="0" fontId="18" fillId="0" borderId="10" xfId="0" applyFont="1" applyBorder="1" applyAlignment="1">
      <alignment horizontal="left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12" xfId="0" applyFont="1" applyBorder="1" applyAlignment="1">
      <alignment horizontal="right" vertical="center"/>
    </xf>
    <xf numFmtId="173" fontId="19" fillId="0" borderId="10" xfId="0" applyNumberFormat="1" applyFont="1" applyBorder="1" applyAlignment="1">
      <alignment horizontal="center" vertical="center"/>
    </xf>
    <xf numFmtId="2" fontId="20" fillId="0" borderId="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vertical="center"/>
    </xf>
    <xf numFmtId="0" fontId="19" fillId="4" borderId="0" xfId="0" applyFont="1" applyFill="1" applyBorder="1" applyAlignment="1" applyProtection="1">
      <alignment horizontal="center" vertical="center"/>
      <protection locked="0"/>
    </xf>
    <xf numFmtId="0" fontId="19" fillId="0" borderId="0" xfId="0" applyFont="1" applyBorder="1" applyAlignment="1">
      <alignment horizontal="left" vertical="center"/>
    </xf>
    <xf numFmtId="0" fontId="19" fillId="0" borderId="13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vertical="center"/>
    </xf>
    <xf numFmtId="0" fontId="19" fillId="0" borderId="16" xfId="0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0" fontId="19" fillId="0" borderId="18" xfId="0" applyFont="1" applyBorder="1" applyAlignment="1">
      <alignment vertical="center"/>
    </xf>
    <xf numFmtId="0" fontId="19" fillId="0" borderId="19" xfId="0" applyFont="1" applyBorder="1" applyAlignment="1">
      <alignment vertical="center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vertical="center"/>
    </xf>
    <xf numFmtId="173" fontId="19" fillId="0" borderId="0" xfId="0" applyNumberFormat="1" applyFont="1" applyBorder="1" applyAlignment="1">
      <alignment vertical="center"/>
    </xf>
    <xf numFmtId="173" fontId="19" fillId="0" borderId="10" xfId="0" applyNumberFormat="1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4" fillId="0" borderId="0" xfId="0" applyFont="1" applyBorder="1" applyAlignment="1">
      <alignment horizontal="right" vertical="center"/>
    </xf>
    <xf numFmtId="2" fontId="25" fillId="0" borderId="0" xfId="0" applyNumberFormat="1" applyFont="1" applyFill="1" applyBorder="1" applyAlignment="1">
      <alignment horizontal="center" vertical="center"/>
    </xf>
    <xf numFmtId="2" fontId="25" fillId="0" borderId="0" xfId="0" applyNumberFormat="1" applyFont="1" applyBorder="1" applyAlignment="1">
      <alignment horizontal="center" vertical="center"/>
    </xf>
    <xf numFmtId="174" fontId="19" fillId="0" borderId="10" xfId="0" applyNumberFormat="1" applyFont="1" applyBorder="1" applyAlignment="1">
      <alignment horizontal="center" vertical="center" shrinkToFit="1"/>
    </xf>
    <xf numFmtId="173" fontId="19" fillId="0" borderId="0" xfId="0" applyNumberFormat="1" applyFont="1" applyFill="1" applyBorder="1" applyAlignment="1">
      <alignment vertical="center"/>
    </xf>
    <xf numFmtId="2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173" fontId="19" fillId="0" borderId="0" xfId="0" applyNumberFormat="1" applyFont="1" applyFill="1" applyBorder="1" applyAlignment="1">
      <alignment vertical="center"/>
    </xf>
    <xf numFmtId="2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19" fillId="0" borderId="10" xfId="0" applyFont="1" applyFill="1" applyBorder="1" applyAlignment="1">
      <alignment vertical="center"/>
    </xf>
    <xf numFmtId="2" fontId="19" fillId="0" borderId="1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vertical="center"/>
    </xf>
    <xf numFmtId="173" fontId="19" fillId="0" borderId="10" xfId="0" applyNumberFormat="1" applyFont="1" applyFill="1" applyBorder="1" applyAlignment="1">
      <alignment vertical="center"/>
    </xf>
    <xf numFmtId="174" fontId="19" fillId="0" borderId="10" xfId="0" applyNumberFormat="1" applyFont="1" applyFill="1" applyBorder="1" applyAlignment="1">
      <alignment vertical="center" shrinkToFit="1"/>
    </xf>
    <xf numFmtId="173" fontId="19" fillId="0" borderId="10" xfId="0" applyNumberFormat="1" applyFont="1" applyFill="1" applyBorder="1" applyAlignment="1">
      <alignment horizontal="center" vertical="center"/>
    </xf>
    <xf numFmtId="0" fontId="19" fillId="4" borderId="0" xfId="0" applyFont="1" applyFill="1" applyBorder="1" applyAlignment="1" applyProtection="1">
      <alignment horizontal="left" vertical="center"/>
      <protection locked="0"/>
    </xf>
    <xf numFmtId="0" fontId="18" fillId="0" borderId="11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</dxf>
    <dxf>
      <font>
        <color rgb="FF80008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28575</xdr:rowOff>
    </xdr:from>
    <xdr:to>
      <xdr:col>13</xdr:col>
      <xdr:colOff>0</xdr:colOff>
      <xdr:row>2</xdr:row>
      <xdr:rowOff>390525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4775" y="95250"/>
          <a:ext cx="5915025" cy="781050"/>
        </a:xfrm>
        <a:prstGeom prst="rect">
          <a:avLst/>
        </a:prstGeom>
        <a:gradFill rotWithShape="1">
          <a:gsLst>
            <a:gs pos="0">
              <a:srgbClr val="98BAF6"/>
            </a:gs>
            <a:gs pos="50000">
              <a:srgbClr val="C0D3F8"/>
            </a:gs>
            <a:gs pos="100000">
              <a:srgbClr val="E0E9FB"/>
            </a:gs>
          </a:gsLst>
          <a:lin ang="2700000" scaled="1"/>
        </a:gra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University of Illinois DDGS Calculator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By Drs. Beob G. Kim and Hans H. Stein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Replacement value of DDGS in corn-SBM based diets fed to swine
Replacement value of DDGS in corn-SBM based diets fed to swine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47625</xdr:rowOff>
    </xdr:from>
    <xdr:to>
      <xdr:col>12</xdr:col>
      <xdr:colOff>714375</xdr:colOff>
      <xdr:row>2</xdr:row>
      <xdr:rowOff>485775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4300" y="114300"/>
          <a:ext cx="5905500" cy="771525"/>
        </a:xfrm>
        <a:prstGeom prst="rect">
          <a:avLst/>
        </a:prstGeom>
        <a:gradFill rotWithShape="1">
          <a:gsLst>
            <a:gs pos="0">
              <a:srgbClr val="98BAF6"/>
            </a:gs>
            <a:gs pos="50000">
              <a:srgbClr val="C0D3F8"/>
            </a:gs>
            <a:gs pos="100000">
              <a:srgbClr val="E0E9FB"/>
            </a:gs>
          </a:gsLst>
          <a:lin ang="2700000" scaled="1"/>
        </a:gra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University of Illinois DDGS Calculator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By Drs. Beob G. Kim and Hans H. Stein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Replacement value of DDGS in corn-SBM based diets fed to swine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2:N42"/>
  <sheetViews>
    <sheetView showGridLines="0" showRowColHeaders="0" tabSelected="1" zoomScalePageLayoutView="0" workbookViewId="0" topLeftCell="A4">
      <selection activeCell="F9" sqref="F9"/>
    </sheetView>
  </sheetViews>
  <sheetFormatPr defaultColWidth="9.140625" defaultRowHeight="15"/>
  <cols>
    <col min="1" max="1" width="0.9921875" style="1" customWidth="1"/>
    <col min="2" max="2" width="0.71875" style="1" customWidth="1"/>
    <col min="3" max="3" width="1.421875" style="1" customWidth="1"/>
    <col min="4" max="4" width="19.00390625" style="1" customWidth="1"/>
    <col min="5" max="6" width="5.421875" style="1" customWidth="1"/>
    <col min="7" max="7" width="10.7109375" style="2" customWidth="1"/>
    <col min="8" max="9" width="1.421875" style="1" customWidth="1"/>
    <col min="10" max="10" width="20.421875" style="1" customWidth="1"/>
    <col min="11" max="11" width="6.28125" style="1" customWidth="1"/>
    <col min="12" max="12" width="6.140625" style="1" customWidth="1"/>
    <col min="13" max="13" width="10.8515625" style="1" customWidth="1"/>
    <col min="14" max="14" width="0.85546875" style="1" customWidth="1"/>
    <col min="15" max="15" width="1.28515625" style="1" customWidth="1"/>
    <col min="16" max="16" width="1.421875" style="1" customWidth="1"/>
    <col min="17" max="16384" width="8.8515625" style="1" customWidth="1"/>
  </cols>
  <sheetData>
    <row r="1" ht="5.25" customHeight="1" thickBot="1"/>
    <row r="2" spans="2:14" ht="33" customHeight="1">
      <c r="B2" s="41"/>
      <c r="C2" s="42"/>
      <c r="D2" s="42"/>
      <c r="E2" s="42"/>
      <c r="F2" s="42"/>
      <c r="G2" s="43"/>
      <c r="H2" s="42"/>
      <c r="I2" s="42"/>
      <c r="J2" s="42"/>
      <c r="K2" s="42"/>
      <c r="L2" s="42"/>
      <c r="M2" s="42"/>
      <c r="N2" s="44"/>
    </row>
    <row r="3" spans="2:14" ht="33.75" customHeight="1">
      <c r="B3" s="45"/>
      <c r="C3" s="3"/>
      <c r="D3" s="3"/>
      <c r="E3" s="3"/>
      <c r="F3" s="3"/>
      <c r="G3" s="10"/>
      <c r="H3" s="3"/>
      <c r="I3" s="3"/>
      <c r="J3" s="3"/>
      <c r="K3" s="3"/>
      <c r="L3" s="3"/>
      <c r="M3" s="3"/>
      <c r="N3" s="46"/>
    </row>
    <row r="4" spans="2:14" ht="14.25" customHeight="1" thickBot="1">
      <c r="B4" s="45"/>
      <c r="C4" s="72" t="s">
        <v>40</v>
      </c>
      <c r="D4" s="73"/>
      <c r="E4" s="73"/>
      <c r="F4" s="73"/>
      <c r="G4" s="73"/>
      <c r="H4" s="3"/>
      <c r="I4" s="72" t="s">
        <v>30</v>
      </c>
      <c r="J4" s="73"/>
      <c r="K4" s="73"/>
      <c r="L4" s="73"/>
      <c r="M4" s="73"/>
      <c r="N4" s="46"/>
    </row>
    <row r="5" spans="2:14" ht="15.75" customHeight="1" thickBot="1" thickTop="1">
      <c r="B5" s="45"/>
      <c r="C5" s="73"/>
      <c r="D5" s="73"/>
      <c r="E5" s="73"/>
      <c r="F5" s="73"/>
      <c r="G5" s="73"/>
      <c r="H5" s="3"/>
      <c r="I5" s="73"/>
      <c r="J5" s="73"/>
      <c r="K5" s="73"/>
      <c r="L5" s="73"/>
      <c r="M5" s="73"/>
      <c r="N5" s="46"/>
    </row>
    <row r="6" spans="2:14" ht="14.25" customHeight="1" thickTop="1">
      <c r="B6" s="45"/>
      <c r="C6" s="21" t="s">
        <v>10</v>
      </c>
      <c r="D6" s="22"/>
      <c r="E6" s="22"/>
      <c r="F6" s="28"/>
      <c r="G6" s="29" t="s">
        <v>9</v>
      </c>
      <c r="H6" s="3"/>
      <c r="I6" s="21" t="s">
        <v>20</v>
      </c>
      <c r="J6" s="22"/>
      <c r="K6" s="22"/>
      <c r="L6" s="35" t="s">
        <v>26</v>
      </c>
      <c r="M6" s="34" t="s">
        <v>27</v>
      </c>
      <c r="N6" s="46"/>
    </row>
    <row r="7" spans="2:14" ht="14.25" customHeight="1">
      <c r="B7" s="45"/>
      <c r="C7" s="3"/>
      <c r="D7" s="3" t="s">
        <v>5</v>
      </c>
      <c r="E7" s="3"/>
      <c r="F7" s="39">
        <v>169</v>
      </c>
      <c r="G7" s="40" t="s">
        <v>7</v>
      </c>
      <c r="H7" s="3"/>
      <c r="I7" s="3"/>
      <c r="J7" s="3" t="s">
        <v>21</v>
      </c>
      <c r="K7" s="11">
        <v>40</v>
      </c>
      <c r="L7" s="40"/>
      <c r="M7" s="10">
        <v>50</v>
      </c>
      <c r="N7" s="46"/>
    </row>
    <row r="8" spans="2:14" ht="14.25" customHeight="1">
      <c r="B8" s="45"/>
      <c r="C8" s="3"/>
      <c r="D8" s="3" t="s">
        <v>0</v>
      </c>
      <c r="E8" s="3"/>
      <c r="F8" s="39">
        <v>5</v>
      </c>
      <c r="G8" s="71" t="s">
        <v>41</v>
      </c>
      <c r="H8" s="10"/>
      <c r="I8" s="3"/>
      <c r="J8" s="3" t="s">
        <v>22</v>
      </c>
      <c r="K8" s="11">
        <v>20</v>
      </c>
      <c r="L8" s="40"/>
      <c r="M8" s="10" t="s">
        <v>31</v>
      </c>
      <c r="N8" s="46"/>
    </row>
    <row r="9" spans="2:14" ht="14.25" customHeight="1">
      <c r="B9" s="45"/>
      <c r="C9" s="3"/>
      <c r="D9" s="3" t="s">
        <v>6</v>
      </c>
      <c r="E9" s="3"/>
      <c r="F9" s="39">
        <v>332</v>
      </c>
      <c r="G9" s="40" t="s">
        <v>7</v>
      </c>
      <c r="H9" s="10"/>
      <c r="I9" s="3"/>
      <c r="J9" s="3" t="s">
        <v>29</v>
      </c>
      <c r="K9" s="11">
        <v>0</v>
      </c>
      <c r="L9" s="40"/>
      <c r="M9" s="10">
        <v>20</v>
      </c>
      <c r="N9" s="46"/>
    </row>
    <row r="10" spans="2:14" ht="14.25" customHeight="1">
      <c r="B10" s="45"/>
      <c r="C10" s="3"/>
      <c r="D10" s="3" t="s">
        <v>18</v>
      </c>
      <c r="E10" s="3"/>
      <c r="F10" s="39">
        <v>800</v>
      </c>
      <c r="G10" s="40" t="s">
        <v>7</v>
      </c>
      <c r="H10" s="10"/>
      <c r="I10" s="3"/>
      <c r="J10" s="3" t="s">
        <v>28</v>
      </c>
      <c r="K10" s="11">
        <v>20</v>
      </c>
      <c r="L10" s="40"/>
      <c r="M10" s="10">
        <v>30</v>
      </c>
      <c r="N10" s="46"/>
    </row>
    <row r="11" spans="2:14" ht="14.25" customHeight="1">
      <c r="B11" s="45"/>
      <c r="C11" s="3"/>
      <c r="D11" s="3" t="s">
        <v>1</v>
      </c>
      <c r="E11" s="3"/>
      <c r="F11" s="39">
        <v>0.28</v>
      </c>
      <c r="G11" s="40" t="s">
        <v>8</v>
      </c>
      <c r="H11" s="10"/>
      <c r="I11" s="3"/>
      <c r="J11" s="3" t="s">
        <v>23</v>
      </c>
      <c r="K11" s="11">
        <v>20</v>
      </c>
      <c r="L11" s="40"/>
      <c r="M11" s="10">
        <v>35</v>
      </c>
      <c r="N11" s="46"/>
    </row>
    <row r="12" spans="2:14" ht="14.25" customHeight="1">
      <c r="B12" s="45"/>
      <c r="C12" s="3"/>
      <c r="D12" s="3" t="s">
        <v>2</v>
      </c>
      <c r="E12" s="3"/>
      <c r="F12" s="39">
        <v>1.15</v>
      </c>
      <c r="G12" s="40" t="s">
        <v>8</v>
      </c>
      <c r="H12" s="10"/>
      <c r="I12" s="3"/>
      <c r="J12" s="3" t="s">
        <v>24</v>
      </c>
      <c r="K12" s="11">
        <v>20</v>
      </c>
      <c r="L12" s="40"/>
      <c r="M12" s="10">
        <v>35</v>
      </c>
      <c r="N12" s="46"/>
    </row>
    <row r="13" spans="2:14" ht="14.25" customHeight="1">
      <c r="B13" s="45"/>
      <c r="C13" s="3"/>
      <c r="D13" s="3" t="s">
        <v>19</v>
      </c>
      <c r="E13" s="3"/>
      <c r="F13" s="39">
        <v>16</v>
      </c>
      <c r="G13" s="40" t="s">
        <v>8</v>
      </c>
      <c r="H13" s="10"/>
      <c r="I13" s="13"/>
      <c r="J13" s="13" t="s">
        <v>25</v>
      </c>
      <c r="K13" s="23">
        <v>20</v>
      </c>
      <c r="L13" s="30"/>
      <c r="M13" s="24">
        <v>20</v>
      </c>
      <c r="N13" s="46"/>
    </row>
    <row r="14" spans="2:14" ht="14.25" customHeight="1">
      <c r="B14" s="45"/>
      <c r="C14" s="3"/>
      <c r="D14" s="4" t="s">
        <v>3</v>
      </c>
      <c r="E14" s="3"/>
      <c r="F14" s="39">
        <v>28</v>
      </c>
      <c r="G14" s="40" t="s">
        <v>7</v>
      </c>
      <c r="H14" s="10"/>
      <c r="I14" s="3"/>
      <c r="J14" s="3"/>
      <c r="K14" s="3"/>
      <c r="L14" s="3"/>
      <c r="M14" s="54" t="s">
        <v>38</v>
      </c>
      <c r="N14" s="46"/>
    </row>
    <row r="15" spans="2:14" ht="4.5" customHeight="1">
      <c r="B15" s="45"/>
      <c r="C15" s="3"/>
      <c r="D15" s="3"/>
      <c r="E15" s="3"/>
      <c r="F15" s="10"/>
      <c r="G15" s="40"/>
      <c r="H15" s="10"/>
      <c r="I15" s="3"/>
      <c r="J15" s="3"/>
      <c r="K15" s="3"/>
      <c r="L15" s="3"/>
      <c r="M15" s="3"/>
      <c r="N15" s="46"/>
    </row>
    <row r="16" spans="2:14" ht="15">
      <c r="B16" s="45"/>
      <c r="C16" s="13"/>
      <c r="D16" s="31"/>
      <c r="E16" s="31" t="s">
        <v>15</v>
      </c>
      <c r="F16" s="32">
        <v>10</v>
      </c>
      <c r="G16" s="33" t="s">
        <v>4</v>
      </c>
      <c r="H16" s="3"/>
      <c r="I16" s="3"/>
      <c r="J16" s="3"/>
      <c r="K16" s="3"/>
      <c r="L16" s="3"/>
      <c r="M16" s="3"/>
      <c r="N16" s="46"/>
    </row>
    <row r="17" spans="2:14" s="3" customFormat="1" ht="8.25" customHeight="1">
      <c r="B17" s="45"/>
      <c r="C17" s="4"/>
      <c r="D17" s="7"/>
      <c r="E17" s="4"/>
      <c r="F17" s="4"/>
      <c r="G17" s="8"/>
      <c r="H17" s="4"/>
      <c r="N17" s="46"/>
    </row>
    <row r="18" spans="2:14" s="3" customFormat="1" ht="15" customHeight="1" thickBot="1">
      <c r="B18" s="45"/>
      <c r="C18" s="18" t="s">
        <v>16</v>
      </c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46"/>
    </row>
    <row r="19" spans="2:14" s="3" customFormat="1" ht="15" thickTop="1">
      <c r="B19" s="45"/>
      <c r="C19" s="14" t="s">
        <v>11</v>
      </c>
      <c r="D19" s="14"/>
      <c r="E19" s="15" t="s">
        <v>34</v>
      </c>
      <c r="F19" s="15" t="s">
        <v>4</v>
      </c>
      <c r="G19" s="13" t="s">
        <v>14</v>
      </c>
      <c r="I19" s="13" t="s">
        <v>12</v>
      </c>
      <c r="J19" s="13"/>
      <c r="K19" s="24" t="str">
        <f>E19</f>
        <v>RC*</v>
      </c>
      <c r="L19" s="15" t="s">
        <v>4</v>
      </c>
      <c r="M19" s="13" t="s">
        <v>14</v>
      </c>
      <c r="N19" s="46"/>
    </row>
    <row r="20" spans="2:14" s="3" customFormat="1" ht="14.25">
      <c r="B20" s="45"/>
      <c r="D20" s="3" t="s">
        <v>5</v>
      </c>
      <c r="E20" s="5">
        <v>1</v>
      </c>
      <c r="F20" s="6">
        <f>F$16*E20</f>
        <v>10</v>
      </c>
      <c r="G20" s="6">
        <f>F7*F20/100</f>
        <v>16.9</v>
      </c>
      <c r="J20" s="3" t="s">
        <v>0</v>
      </c>
      <c r="K20" s="5">
        <v>-0.74</v>
      </c>
      <c r="L20" s="6">
        <f>F$16*K20</f>
        <v>-7.4</v>
      </c>
      <c r="M20" s="6">
        <f>IF(G8="$/ton",F8*L20/100,F8*L20/100*(2000/56))</f>
        <v>-13.214285714285715</v>
      </c>
      <c r="N20" s="46"/>
    </row>
    <row r="21" spans="2:14" s="3" customFormat="1" ht="14.25">
      <c r="B21" s="45"/>
      <c r="C21" s="4"/>
      <c r="D21" s="3" t="s">
        <v>2</v>
      </c>
      <c r="E21" s="5">
        <v>0.003</v>
      </c>
      <c r="F21" s="6">
        <f>F$16*E21</f>
        <v>0.03</v>
      </c>
      <c r="G21" s="6">
        <f>F12*2000*F21/100</f>
        <v>0.69</v>
      </c>
      <c r="J21" s="3" t="s">
        <v>6</v>
      </c>
      <c r="K21" s="5">
        <v>-0.24</v>
      </c>
      <c r="L21" s="6">
        <f>F$16*K21</f>
        <v>-2.4</v>
      </c>
      <c r="M21" s="6">
        <f>F9*L21/100</f>
        <v>-7.968</v>
      </c>
      <c r="N21" s="46"/>
    </row>
    <row r="22" spans="2:14" s="3" customFormat="1" ht="14.25">
      <c r="B22" s="45"/>
      <c r="D22" s="4" t="s">
        <v>3</v>
      </c>
      <c r="E22" s="51">
        <v>0.009</v>
      </c>
      <c r="F22" s="9">
        <f>F$16*E22</f>
        <v>0.09</v>
      </c>
      <c r="G22" s="6">
        <f>F14*F22/100</f>
        <v>0.0252</v>
      </c>
      <c r="I22" s="4"/>
      <c r="J22" s="3" t="s">
        <v>18</v>
      </c>
      <c r="K22" s="5">
        <v>-0.022</v>
      </c>
      <c r="L22" s="6">
        <f>F$16*K22</f>
        <v>-0.21999999999999997</v>
      </c>
      <c r="M22" s="6">
        <f>F10*L22/100</f>
        <v>-1.7599999999999998</v>
      </c>
      <c r="N22" s="46"/>
    </row>
    <row r="23" spans="2:14" s="3" customFormat="1" ht="14.25">
      <c r="B23" s="45"/>
      <c r="C23" s="13"/>
      <c r="D23" s="14"/>
      <c r="E23" s="14"/>
      <c r="F23" s="14"/>
      <c r="G23" s="17"/>
      <c r="H23" s="8"/>
      <c r="I23" s="14"/>
      <c r="J23" s="13" t="s">
        <v>1</v>
      </c>
      <c r="K23" s="52">
        <v>-0.01</v>
      </c>
      <c r="L23" s="16">
        <f>F$16*K23</f>
        <v>-0.1</v>
      </c>
      <c r="M23" s="16">
        <f>F11*2000*L23/100</f>
        <v>-0.56</v>
      </c>
      <c r="N23" s="46"/>
    </row>
    <row r="24" spans="2:14" s="3" customFormat="1" ht="15">
      <c r="B24" s="45"/>
      <c r="E24" s="11" t="s">
        <v>13</v>
      </c>
      <c r="F24" s="6">
        <f>SUM(F20:F23)</f>
        <v>10.12</v>
      </c>
      <c r="G24" s="55">
        <f>SUM(G20:G23)</f>
        <v>17.6152</v>
      </c>
      <c r="H24" s="10"/>
      <c r="K24" s="11" t="s">
        <v>13</v>
      </c>
      <c r="L24" s="6">
        <f>SUM(L20:L23)</f>
        <v>-10.120000000000001</v>
      </c>
      <c r="M24" s="37">
        <f>SUM(M20:M23)</f>
        <v>-23.502285714285716</v>
      </c>
      <c r="N24" s="46"/>
    </row>
    <row r="25" spans="2:14" s="3" customFormat="1" ht="15">
      <c r="B25" s="45"/>
      <c r="C25" s="38" t="str">
        <f>"Net change of feed cost by using "&amp;F20&amp;"% of DDGS is $ "&amp;ROUND(G24+M24,2)&amp;" (="&amp;ROUND(G24,2)&amp;ROUND(M24,2)&amp;") per ton of feed."</f>
        <v>Net change of feed cost by using 10% of DDGS is $ -5.89 (=17.62-23.5) per ton of feed.</v>
      </c>
      <c r="D25" s="13"/>
      <c r="E25" s="13"/>
      <c r="F25" s="23"/>
      <c r="G25" s="24"/>
      <c r="H25" s="24"/>
      <c r="I25" s="13"/>
      <c r="J25" s="13"/>
      <c r="K25" s="13"/>
      <c r="L25" s="23"/>
      <c r="M25" s="13"/>
      <c r="N25" s="46"/>
    </row>
    <row r="26" spans="2:14" s="3" customFormat="1" ht="14.25">
      <c r="B26" s="45"/>
      <c r="C26" s="53" t="s">
        <v>35</v>
      </c>
      <c r="F26" s="11"/>
      <c r="G26" s="10"/>
      <c r="H26" s="10"/>
      <c r="L26" s="11"/>
      <c r="N26" s="46"/>
    </row>
    <row r="27" spans="2:14" s="3" customFormat="1" ht="17.25" customHeight="1">
      <c r="B27" s="45"/>
      <c r="F27" s="11"/>
      <c r="G27" s="10"/>
      <c r="H27" s="10"/>
      <c r="L27" s="12"/>
      <c r="N27" s="46"/>
    </row>
    <row r="28" spans="2:14" s="3" customFormat="1" ht="15.75" thickBot="1">
      <c r="B28" s="45"/>
      <c r="C28" s="25" t="s">
        <v>17</v>
      </c>
      <c r="D28" s="26"/>
      <c r="E28" s="27"/>
      <c r="F28" s="27"/>
      <c r="G28" s="20"/>
      <c r="H28" s="19"/>
      <c r="I28" s="19"/>
      <c r="J28" s="19"/>
      <c r="K28" s="19"/>
      <c r="L28" s="19"/>
      <c r="M28" s="19"/>
      <c r="N28" s="46"/>
    </row>
    <row r="29" spans="2:14" s="3" customFormat="1" ht="15" thickTop="1">
      <c r="B29" s="45"/>
      <c r="C29" s="14" t="s">
        <v>11</v>
      </c>
      <c r="D29" s="14"/>
      <c r="E29" s="15" t="str">
        <f>E19</f>
        <v>RC*</v>
      </c>
      <c r="F29" s="15" t="s">
        <v>4</v>
      </c>
      <c r="G29" s="13" t="s">
        <v>14</v>
      </c>
      <c r="I29" s="13" t="s">
        <v>12</v>
      </c>
      <c r="J29" s="13"/>
      <c r="K29" s="24" t="str">
        <f>K19</f>
        <v>RC*</v>
      </c>
      <c r="L29" s="15" t="s">
        <v>4</v>
      </c>
      <c r="M29" s="13" t="s">
        <v>14</v>
      </c>
      <c r="N29" s="46"/>
    </row>
    <row r="30" spans="2:14" s="3" customFormat="1" ht="14.25">
      <c r="B30" s="45"/>
      <c r="D30" s="3" t="s">
        <v>5</v>
      </c>
      <c r="E30" s="5">
        <v>1</v>
      </c>
      <c r="F30" s="6">
        <f>F$16*E30</f>
        <v>10</v>
      </c>
      <c r="G30" s="6">
        <f>F7*F30/100</f>
        <v>16.9</v>
      </c>
      <c r="J30" s="3" t="s">
        <v>0</v>
      </c>
      <c r="K30" s="5">
        <v>-0.57</v>
      </c>
      <c r="L30" s="6">
        <f>F$16*K30</f>
        <v>-5.699999999999999</v>
      </c>
      <c r="M30" s="6">
        <f>IF(G8="$/ton",F8*L30/100,F8*L30/100*(2000/56))</f>
        <v>-10.178571428571429</v>
      </c>
      <c r="N30" s="46"/>
    </row>
    <row r="31" spans="2:14" s="3" customFormat="1" ht="14.25">
      <c r="B31" s="45"/>
      <c r="C31" s="4"/>
      <c r="D31" s="3" t="s">
        <v>2</v>
      </c>
      <c r="E31" s="5">
        <v>0.01</v>
      </c>
      <c r="F31" s="6">
        <f>F$16*E31</f>
        <v>0.1</v>
      </c>
      <c r="G31" s="6">
        <f>F12*2000*F31/100</f>
        <v>2.3</v>
      </c>
      <c r="J31" s="3" t="s">
        <v>6</v>
      </c>
      <c r="K31" s="5">
        <v>-0.425</v>
      </c>
      <c r="L31" s="6">
        <f>F$16*K31</f>
        <v>-4.25</v>
      </c>
      <c r="M31" s="6">
        <f>F9*L31/100</f>
        <v>-14.11</v>
      </c>
      <c r="N31" s="46"/>
    </row>
    <row r="32" spans="2:14" s="3" customFormat="1" ht="14.25">
      <c r="B32" s="45"/>
      <c r="D32" s="4" t="s">
        <v>3</v>
      </c>
      <c r="E32" s="51">
        <v>0.01</v>
      </c>
      <c r="F32" s="9">
        <f>F$16*E32</f>
        <v>0.1</v>
      </c>
      <c r="G32" s="6">
        <f>F14*F32/100</f>
        <v>0.028000000000000004</v>
      </c>
      <c r="I32" s="4"/>
      <c r="J32" s="3" t="s">
        <v>18</v>
      </c>
      <c r="K32" s="5">
        <v>-0.02</v>
      </c>
      <c r="L32" s="6">
        <f>F$16*K32</f>
        <v>-0.2</v>
      </c>
      <c r="M32" s="6">
        <f>F10*L32/100</f>
        <v>-1.6</v>
      </c>
      <c r="N32" s="46"/>
    </row>
    <row r="33" spans="2:14" s="3" customFormat="1" ht="14.25">
      <c r="B33" s="45"/>
      <c r="C33" s="13"/>
      <c r="D33" s="14" t="s">
        <v>36</v>
      </c>
      <c r="E33" s="57">
        <v>0.0015</v>
      </c>
      <c r="F33" s="36">
        <f>IF(F30&gt;20,(F30-20)*E33,"")</f>
      </c>
      <c r="G33" s="17">
        <f>IF(F30&gt;20,F13*2000*F33/100,"")</f>
      </c>
      <c r="H33" s="8"/>
      <c r="I33" s="14"/>
      <c r="J33" s="13" t="s">
        <v>1</v>
      </c>
      <c r="K33" s="52">
        <v>-0.005</v>
      </c>
      <c r="L33" s="16">
        <f>F$16*K33</f>
        <v>-0.05</v>
      </c>
      <c r="M33" s="16">
        <f>F11*2000*L33/100</f>
        <v>-0.28</v>
      </c>
      <c r="N33" s="46"/>
    </row>
    <row r="34" spans="2:14" s="3" customFormat="1" ht="15">
      <c r="B34" s="45"/>
      <c r="E34" s="11" t="s">
        <v>13</v>
      </c>
      <c r="F34" s="6">
        <f>SUM(F30:F33)</f>
        <v>10.2</v>
      </c>
      <c r="G34" s="56">
        <f>SUM(G30:G33)</f>
        <v>19.227999999999998</v>
      </c>
      <c r="H34" s="10"/>
      <c r="K34" s="11" t="s">
        <v>13</v>
      </c>
      <c r="L34" s="6">
        <f>SUM(L30:L33)</f>
        <v>-10.2</v>
      </c>
      <c r="M34" s="37">
        <f>SUM(M30:M33)</f>
        <v>-26.168571428571433</v>
      </c>
      <c r="N34" s="46"/>
    </row>
    <row r="35" spans="2:14" s="3" customFormat="1" ht="15">
      <c r="B35" s="45"/>
      <c r="C35" s="38" t="str">
        <f>"Net change of feed cost by using "&amp;F30&amp;"% of DDGS is $ "&amp;ROUND(G34+M34,2)&amp;" (="&amp;ROUND(G34,2)&amp;ROUND(M34,2)&amp;") per ton of feed."</f>
        <v>Net change of feed cost by using 10% of DDGS is $ -6.94 (=19.23-26.17) per ton of feed.</v>
      </c>
      <c r="D35" s="13"/>
      <c r="E35" s="13"/>
      <c r="F35" s="23"/>
      <c r="G35" s="24"/>
      <c r="H35" s="24"/>
      <c r="I35" s="13"/>
      <c r="J35" s="13"/>
      <c r="K35" s="13"/>
      <c r="L35" s="23"/>
      <c r="M35" s="13"/>
      <c r="N35" s="46"/>
    </row>
    <row r="36" spans="2:14" s="3" customFormat="1" ht="15" customHeight="1">
      <c r="B36" s="45"/>
      <c r="C36" s="53" t="s">
        <v>35</v>
      </c>
      <c r="F36" s="11"/>
      <c r="G36" s="10"/>
      <c r="H36" s="10"/>
      <c r="L36" s="12"/>
      <c r="N36" s="46"/>
    </row>
    <row r="37" spans="2:14" s="3" customFormat="1" ht="15" customHeight="1">
      <c r="B37" s="45"/>
      <c r="C37" s="53" t="s">
        <v>37</v>
      </c>
      <c r="F37" s="11"/>
      <c r="G37" s="10"/>
      <c r="H37" s="10"/>
      <c r="L37" s="12"/>
      <c r="N37" s="46"/>
    </row>
    <row r="38" spans="2:14" s="3" customFormat="1" ht="13.5" customHeight="1">
      <c r="B38" s="45"/>
      <c r="F38" s="11"/>
      <c r="G38" s="10"/>
      <c r="H38" s="10"/>
      <c r="L38" s="12"/>
      <c r="N38" s="46"/>
    </row>
    <row r="39" spans="2:14" s="3" customFormat="1" ht="14.25">
      <c r="B39" s="45"/>
      <c r="C39" s="3" t="s">
        <v>32</v>
      </c>
      <c r="G39" s="10"/>
      <c r="H39" s="10"/>
      <c r="N39" s="46"/>
    </row>
    <row r="40" spans="2:14" s="3" customFormat="1" ht="15" thickBot="1">
      <c r="B40" s="47"/>
      <c r="C40" s="48"/>
      <c r="D40" s="48" t="s">
        <v>33</v>
      </c>
      <c r="E40" s="48"/>
      <c r="F40" s="48"/>
      <c r="G40" s="49"/>
      <c r="H40" s="48"/>
      <c r="I40" s="48"/>
      <c r="J40" s="48"/>
      <c r="K40" s="48"/>
      <c r="L40" s="48"/>
      <c r="M40" s="48"/>
      <c r="N40" s="50"/>
    </row>
    <row r="41" spans="3:8" s="3" customFormat="1" ht="14.25">
      <c r="C41" s="1"/>
      <c r="D41" s="1"/>
      <c r="E41" s="1"/>
      <c r="F41" s="1"/>
      <c r="G41" s="2"/>
      <c r="H41" s="1"/>
    </row>
    <row r="42" spans="3:8" s="3" customFormat="1" ht="14.25">
      <c r="C42" s="1"/>
      <c r="D42" s="1"/>
      <c r="E42" s="1"/>
      <c r="F42" s="1"/>
      <c r="G42" s="2"/>
      <c r="H42" s="1"/>
    </row>
  </sheetData>
  <sheetProtection sheet="1" objects="1" scenarios="1" selectLockedCells="1"/>
  <mergeCells count="2">
    <mergeCell ref="C4:G5"/>
    <mergeCell ref="I4:M5"/>
  </mergeCells>
  <conditionalFormatting sqref="F20:F22 F30:F32">
    <cfRule type="cellIs" priority="1" dxfId="0" operator="lessThan">
      <formula>0</formula>
    </cfRule>
  </conditionalFormatting>
  <dataValidations count="2">
    <dataValidation type="decimal" allowBlank="1" showInputMessage="1" showErrorMessage="1" errorTitle="Invalid number" error="Please input a number between 0 and 50" sqref="F16">
      <formula1>0</formula1>
      <formula2>50</formula2>
    </dataValidation>
    <dataValidation type="list" allowBlank="1" showInputMessage="1" showErrorMessage="1" sqref="G8">
      <formula1>$/ton,$/bushel</formula1>
    </dataValidation>
  </dataValidations>
  <printOptions/>
  <pageMargins left="0.2755905511811024" right="0.2755905511811024" top="0.7480314960629921" bottom="0.7480314960629921" header="0.31496062992125984" footer="0.31496062992125984"/>
  <pageSetup horizontalDpi="600" verticalDpi="6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B2:N42"/>
  <sheetViews>
    <sheetView showGridLines="0" showRowColHeaders="0" workbookViewId="0" topLeftCell="A1">
      <selection activeCell="F14" sqref="F14"/>
    </sheetView>
  </sheetViews>
  <sheetFormatPr defaultColWidth="9.140625" defaultRowHeight="15"/>
  <cols>
    <col min="1" max="1" width="0.9921875" style="1" customWidth="1"/>
    <col min="2" max="2" width="0.71875" style="1" customWidth="1"/>
    <col min="3" max="3" width="1.421875" style="1" customWidth="1"/>
    <col min="4" max="4" width="19.00390625" style="1" customWidth="1"/>
    <col min="5" max="6" width="5.421875" style="1" customWidth="1"/>
    <col min="7" max="7" width="10.7109375" style="2" customWidth="1"/>
    <col min="8" max="8" width="1.421875" style="1" customWidth="1"/>
    <col min="9" max="9" width="1.57421875" style="1" customWidth="1"/>
    <col min="10" max="10" width="20.421875" style="1" customWidth="1"/>
    <col min="11" max="11" width="6.28125" style="1" customWidth="1"/>
    <col min="12" max="12" width="6.140625" style="1" customWidth="1"/>
    <col min="13" max="13" width="10.8515625" style="1" customWidth="1"/>
    <col min="14" max="14" width="0.71875" style="1" customWidth="1"/>
    <col min="15" max="15" width="1.28515625" style="1" customWidth="1"/>
    <col min="16" max="16" width="1.421875" style="1" customWidth="1"/>
    <col min="17" max="16384" width="8.8515625" style="1" customWidth="1"/>
  </cols>
  <sheetData>
    <row r="1" ht="5.25" customHeight="1" thickBot="1"/>
    <row r="2" spans="2:14" ht="26.25" customHeight="1">
      <c r="B2" s="41"/>
      <c r="C2" s="42"/>
      <c r="D2" s="42"/>
      <c r="E2" s="42"/>
      <c r="F2" s="42"/>
      <c r="G2" s="43"/>
      <c r="H2" s="42"/>
      <c r="I2" s="42"/>
      <c r="J2" s="42"/>
      <c r="K2" s="42"/>
      <c r="L2" s="42"/>
      <c r="M2" s="42"/>
      <c r="N2" s="44"/>
    </row>
    <row r="3" spans="2:14" ht="39" customHeight="1">
      <c r="B3" s="45"/>
      <c r="C3" s="3"/>
      <c r="D3" s="3"/>
      <c r="E3" s="3"/>
      <c r="F3" s="3"/>
      <c r="G3" s="10"/>
      <c r="H3" s="3"/>
      <c r="I3" s="3"/>
      <c r="J3" s="3"/>
      <c r="K3" s="3"/>
      <c r="L3" s="3"/>
      <c r="M3" s="3"/>
      <c r="N3" s="46"/>
    </row>
    <row r="4" spans="2:14" ht="14.25" customHeight="1" thickBot="1">
      <c r="B4" s="45"/>
      <c r="C4" s="72" t="s">
        <v>40</v>
      </c>
      <c r="D4" s="74"/>
      <c r="E4" s="74"/>
      <c r="F4" s="74"/>
      <c r="G4" s="74"/>
      <c r="H4" s="3"/>
      <c r="I4" s="72" t="s">
        <v>30</v>
      </c>
      <c r="J4" s="74"/>
      <c r="K4" s="74"/>
      <c r="L4" s="74"/>
      <c r="M4" s="74"/>
      <c r="N4" s="46"/>
    </row>
    <row r="5" spans="2:14" ht="15.75" customHeight="1" thickBot="1" thickTop="1">
      <c r="B5" s="45"/>
      <c r="C5" s="74"/>
      <c r="D5" s="74"/>
      <c r="E5" s="74"/>
      <c r="F5" s="74"/>
      <c r="G5" s="74"/>
      <c r="H5" s="3"/>
      <c r="I5" s="74"/>
      <c r="J5" s="74"/>
      <c r="K5" s="74"/>
      <c r="L5" s="74"/>
      <c r="M5" s="74"/>
      <c r="N5" s="46"/>
    </row>
    <row r="6" spans="2:14" ht="14.25" customHeight="1" thickTop="1">
      <c r="B6" s="45"/>
      <c r="C6" s="21" t="s">
        <v>10</v>
      </c>
      <c r="D6" s="22"/>
      <c r="E6" s="22"/>
      <c r="F6" s="28"/>
      <c r="G6" s="29" t="s">
        <v>9</v>
      </c>
      <c r="H6" s="3"/>
      <c r="I6" s="21" t="s">
        <v>20</v>
      </c>
      <c r="J6" s="22"/>
      <c r="K6" s="22"/>
      <c r="L6" s="35" t="s">
        <v>26</v>
      </c>
      <c r="M6" s="34" t="s">
        <v>27</v>
      </c>
      <c r="N6" s="46"/>
    </row>
    <row r="7" spans="2:14" ht="14.25" customHeight="1">
      <c r="B7" s="45"/>
      <c r="C7" s="3"/>
      <c r="D7" s="3" t="s">
        <v>5</v>
      </c>
      <c r="E7" s="3"/>
      <c r="F7" s="39">
        <v>169</v>
      </c>
      <c r="G7" s="40" t="s">
        <v>7</v>
      </c>
      <c r="H7" s="3"/>
      <c r="I7" s="3"/>
      <c r="J7" s="3" t="s">
        <v>21</v>
      </c>
      <c r="K7" s="11">
        <v>40</v>
      </c>
      <c r="L7" s="40"/>
      <c r="M7" s="10">
        <v>50</v>
      </c>
      <c r="N7" s="46"/>
    </row>
    <row r="8" spans="2:14" ht="14.25" customHeight="1">
      <c r="B8" s="45"/>
      <c r="C8" s="3"/>
      <c r="D8" s="3" t="s">
        <v>0</v>
      </c>
      <c r="E8" s="3"/>
      <c r="F8" s="39">
        <v>5</v>
      </c>
      <c r="G8" s="71" t="s">
        <v>41</v>
      </c>
      <c r="H8" s="10"/>
      <c r="I8" s="3"/>
      <c r="J8" s="3" t="s">
        <v>22</v>
      </c>
      <c r="K8" s="11">
        <v>20</v>
      </c>
      <c r="L8" s="40"/>
      <c r="M8" s="10" t="s">
        <v>31</v>
      </c>
      <c r="N8" s="46"/>
    </row>
    <row r="9" spans="2:14" ht="14.25" customHeight="1">
      <c r="B9" s="45"/>
      <c r="C9" s="3"/>
      <c r="D9" s="3" t="s">
        <v>6</v>
      </c>
      <c r="E9" s="3"/>
      <c r="F9" s="39">
        <v>332</v>
      </c>
      <c r="G9" s="40" t="s">
        <v>7</v>
      </c>
      <c r="H9" s="10"/>
      <c r="I9" s="3"/>
      <c r="J9" s="3" t="s">
        <v>29</v>
      </c>
      <c r="K9" s="11">
        <v>0</v>
      </c>
      <c r="L9" s="40"/>
      <c r="M9" s="10">
        <v>20</v>
      </c>
      <c r="N9" s="46"/>
    </row>
    <row r="10" spans="2:14" ht="14.25" customHeight="1">
      <c r="B10" s="45"/>
      <c r="C10" s="3"/>
      <c r="D10" s="3" t="s">
        <v>39</v>
      </c>
      <c r="E10" s="3"/>
      <c r="F10" s="39">
        <v>350</v>
      </c>
      <c r="G10" s="40" t="s">
        <v>7</v>
      </c>
      <c r="H10" s="10"/>
      <c r="I10" s="3"/>
      <c r="J10" s="3" t="s">
        <v>28</v>
      </c>
      <c r="K10" s="11">
        <v>20</v>
      </c>
      <c r="L10" s="40"/>
      <c r="M10" s="10">
        <v>30</v>
      </c>
      <c r="N10" s="46"/>
    </row>
    <row r="11" spans="2:14" ht="14.25" customHeight="1">
      <c r="B11" s="45"/>
      <c r="C11" s="3"/>
      <c r="D11" s="3" t="s">
        <v>1</v>
      </c>
      <c r="E11" s="3"/>
      <c r="F11" s="39">
        <v>0.28</v>
      </c>
      <c r="G11" s="40" t="s">
        <v>8</v>
      </c>
      <c r="H11" s="10"/>
      <c r="I11" s="3"/>
      <c r="J11" s="3" t="s">
        <v>23</v>
      </c>
      <c r="K11" s="11">
        <v>20</v>
      </c>
      <c r="L11" s="40"/>
      <c r="M11" s="10">
        <v>35</v>
      </c>
      <c r="N11" s="46"/>
    </row>
    <row r="12" spans="2:14" ht="14.25" customHeight="1">
      <c r="B12" s="45"/>
      <c r="C12" s="3"/>
      <c r="D12" s="3" t="s">
        <v>2</v>
      </c>
      <c r="E12" s="3"/>
      <c r="F12" s="39">
        <v>1.15</v>
      </c>
      <c r="G12" s="40" t="s">
        <v>8</v>
      </c>
      <c r="H12" s="10"/>
      <c r="I12" s="3"/>
      <c r="J12" s="3" t="s">
        <v>24</v>
      </c>
      <c r="K12" s="11">
        <v>20</v>
      </c>
      <c r="L12" s="40"/>
      <c r="M12" s="10">
        <v>35</v>
      </c>
      <c r="N12" s="46"/>
    </row>
    <row r="13" spans="2:14" ht="14.25" customHeight="1">
      <c r="B13" s="45"/>
      <c r="C13" s="3"/>
      <c r="D13" s="3" t="s">
        <v>19</v>
      </c>
      <c r="E13" s="3"/>
      <c r="F13" s="39">
        <v>16</v>
      </c>
      <c r="G13" s="40" t="s">
        <v>8</v>
      </c>
      <c r="H13" s="10"/>
      <c r="I13" s="13"/>
      <c r="J13" s="13" t="s">
        <v>25</v>
      </c>
      <c r="K13" s="23">
        <v>20</v>
      </c>
      <c r="L13" s="30"/>
      <c r="M13" s="24">
        <v>20</v>
      </c>
      <c r="N13" s="46"/>
    </row>
    <row r="14" spans="2:14" ht="14.25" customHeight="1">
      <c r="B14" s="45"/>
      <c r="C14" s="3"/>
      <c r="D14" s="4" t="s">
        <v>3</v>
      </c>
      <c r="E14" s="3"/>
      <c r="F14" s="39">
        <v>28</v>
      </c>
      <c r="G14" s="40" t="s">
        <v>7</v>
      </c>
      <c r="H14" s="10"/>
      <c r="I14" s="3"/>
      <c r="J14" s="3"/>
      <c r="K14" s="3"/>
      <c r="L14" s="3"/>
      <c r="M14" s="54" t="s">
        <v>38</v>
      </c>
      <c r="N14" s="46"/>
    </row>
    <row r="15" spans="2:14" ht="6.75" customHeight="1">
      <c r="B15" s="45"/>
      <c r="C15" s="3"/>
      <c r="D15" s="3"/>
      <c r="E15" s="3"/>
      <c r="F15" s="10"/>
      <c r="G15" s="40"/>
      <c r="H15" s="10"/>
      <c r="I15" s="3"/>
      <c r="J15" s="3"/>
      <c r="K15" s="3"/>
      <c r="L15" s="3"/>
      <c r="M15" s="3"/>
      <c r="N15" s="46"/>
    </row>
    <row r="16" spans="2:14" ht="15">
      <c r="B16" s="45"/>
      <c r="C16" s="13"/>
      <c r="D16" s="31"/>
      <c r="E16" s="31" t="s">
        <v>15</v>
      </c>
      <c r="F16" s="32">
        <v>10</v>
      </c>
      <c r="G16" s="33" t="s">
        <v>4</v>
      </c>
      <c r="H16" s="3"/>
      <c r="I16" s="3"/>
      <c r="J16" s="3"/>
      <c r="K16" s="3"/>
      <c r="L16" s="3"/>
      <c r="M16" s="3"/>
      <c r="N16" s="46"/>
    </row>
    <row r="17" spans="2:14" s="3" customFormat="1" ht="8.25" customHeight="1">
      <c r="B17" s="45"/>
      <c r="C17" s="4"/>
      <c r="D17" s="7"/>
      <c r="E17" s="4"/>
      <c r="F17" s="4"/>
      <c r="G17" s="8"/>
      <c r="H17" s="4"/>
      <c r="N17" s="46"/>
    </row>
    <row r="18" spans="2:14" s="3" customFormat="1" ht="15" customHeight="1" thickBot="1">
      <c r="B18" s="45"/>
      <c r="C18" s="18" t="s">
        <v>16</v>
      </c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46"/>
    </row>
    <row r="19" spans="2:14" s="3" customFormat="1" ht="15" thickTop="1">
      <c r="B19" s="45"/>
      <c r="C19" s="14" t="s">
        <v>11</v>
      </c>
      <c r="D19" s="14"/>
      <c r="E19" s="15" t="s">
        <v>34</v>
      </c>
      <c r="F19" s="15" t="s">
        <v>4</v>
      </c>
      <c r="G19" s="13" t="s">
        <v>14</v>
      </c>
      <c r="I19" s="13" t="s">
        <v>12</v>
      </c>
      <c r="J19" s="13"/>
      <c r="K19" s="24" t="str">
        <f>E19</f>
        <v>RC*</v>
      </c>
      <c r="L19" s="15" t="s">
        <v>4</v>
      </c>
      <c r="M19" s="13" t="s">
        <v>14</v>
      </c>
      <c r="N19" s="46"/>
    </row>
    <row r="20" spans="2:14" s="3" customFormat="1" ht="14.25">
      <c r="B20" s="45"/>
      <c r="D20" s="3" t="s">
        <v>5</v>
      </c>
      <c r="E20" s="58">
        <v>1</v>
      </c>
      <c r="F20" s="59">
        <f>F$16*E20</f>
        <v>10</v>
      </c>
      <c r="G20" s="59">
        <f>F7*F20/100</f>
        <v>16.9</v>
      </c>
      <c r="H20" s="60"/>
      <c r="I20" s="60"/>
      <c r="J20" s="60" t="s">
        <v>0</v>
      </c>
      <c r="K20" s="58">
        <v>-0.74</v>
      </c>
      <c r="L20" s="6">
        <f>F$16*K20</f>
        <v>-7.4</v>
      </c>
      <c r="M20" s="6">
        <f>IF(G8="$/ton",F8*L20/100,F8*L20/100*(2000/56))</f>
        <v>-13.214285714285715</v>
      </c>
      <c r="N20" s="46"/>
    </row>
    <row r="21" spans="2:14" s="3" customFormat="1" ht="14.25">
      <c r="B21" s="45"/>
      <c r="C21" s="4"/>
      <c r="D21" s="3" t="s">
        <v>2</v>
      </c>
      <c r="E21" s="58">
        <v>0.003</v>
      </c>
      <c r="F21" s="59">
        <f>F$16*E21</f>
        <v>0.03</v>
      </c>
      <c r="G21" s="59">
        <f>F12*2000*F21/100</f>
        <v>0.69</v>
      </c>
      <c r="H21" s="60"/>
      <c r="I21" s="60"/>
      <c r="J21" s="60" t="s">
        <v>6</v>
      </c>
      <c r="K21" s="58">
        <v>-0.24</v>
      </c>
      <c r="L21" s="6">
        <f>F$16*K21</f>
        <v>-2.4</v>
      </c>
      <c r="M21" s="6">
        <f>F9*L21/100</f>
        <v>-7.968</v>
      </c>
      <c r="N21" s="46"/>
    </row>
    <row r="22" spans="2:14" s="3" customFormat="1" ht="14.25">
      <c r="B22" s="45"/>
      <c r="D22" s="4" t="s">
        <v>3</v>
      </c>
      <c r="E22" s="61">
        <v>0.013</v>
      </c>
      <c r="F22" s="62">
        <f>F$16*E22</f>
        <v>0.13</v>
      </c>
      <c r="G22" s="59">
        <f>F14*F22/100</f>
        <v>0.0364</v>
      </c>
      <c r="H22" s="60"/>
      <c r="I22" s="63"/>
      <c r="J22" s="60" t="s">
        <v>39</v>
      </c>
      <c r="K22" s="58">
        <v>-0.026</v>
      </c>
      <c r="L22" s="6">
        <f>F$16*K22</f>
        <v>-0.26</v>
      </c>
      <c r="M22" s="6">
        <f>F10*L22/100</f>
        <v>-0.91</v>
      </c>
      <c r="N22" s="46"/>
    </row>
    <row r="23" spans="2:14" s="3" customFormat="1" ht="14.25">
      <c r="B23" s="45"/>
      <c r="C23" s="13"/>
      <c r="D23" s="14"/>
      <c r="E23" s="64"/>
      <c r="F23" s="64"/>
      <c r="G23" s="65"/>
      <c r="H23" s="66"/>
      <c r="I23" s="64"/>
      <c r="J23" s="67" t="s">
        <v>1</v>
      </c>
      <c r="K23" s="68">
        <v>-0.01</v>
      </c>
      <c r="L23" s="16">
        <f>F$16*K23</f>
        <v>-0.1</v>
      </c>
      <c r="M23" s="16">
        <f>F11*2000*L23/100</f>
        <v>-0.56</v>
      </c>
      <c r="N23" s="46"/>
    </row>
    <row r="24" spans="2:14" s="3" customFormat="1" ht="15">
      <c r="B24" s="45"/>
      <c r="E24" s="11" t="s">
        <v>13</v>
      </c>
      <c r="F24" s="6">
        <f>SUM(F20:F23)</f>
        <v>10.16</v>
      </c>
      <c r="G24" s="55">
        <f>SUM(G20:G23)</f>
        <v>17.6264</v>
      </c>
      <c r="H24" s="10"/>
      <c r="K24" s="11" t="s">
        <v>13</v>
      </c>
      <c r="L24" s="6">
        <f>SUM(L20:L23)</f>
        <v>-10.16</v>
      </c>
      <c r="M24" s="37">
        <f>SUM(M20:M23)</f>
        <v>-22.652285714285714</v>
      </c>
      <c r="N24" s="46"/>
    </row>
    <row r="25" spans="2:14" s="3" customFormat="1" ht="15">
      <c r="B25" s="45"/>
      <c r="C25" s="38" t="str">
        <f>"Net change of feed cost by using "&amp;F20&amp;"% of DDGS is $ "&amp;ROUND(G24+M24,2)&amp;" (="&amp;ROUND(G24,2)&amp;ROUND(M24,2)&amp;") per ton of feed."</f>
        <v>Net change of feed cost by using 10% of DDGS is $ -5.03 (=17.63-22.65) per ton of feed.</v>
      </c>
      <c r="D25" s="13"/>
      <c r="E25" s="13"/>
      <c r="F25" s="23"/>
      <c r="G25" s="24"/>
      <c r="H25" s="24"/>
      <c r="I25" s="13"/>
      <c r="J25" s="13"/>
      <c r="K25" s="13"/>
      <c r="L25" s="23"/>
      <c r="M25" s="13"/>
      <c r="N25" s="46"/>
    </row>
    <row r="26" spans="2:14" s="3" customFormat="1" ht="14.25">
      <c r="B26" s="45"/>
      <c r="C26" s="53" t="s">
        <v>35</v>
      </c>
      <c r="F26" s="11"/>
      <c r="G26" s="10"/>
      <c r="H26" s="10"/>
      <c r="L26" s="11"/>
      <c r="N26" s="46"/>
    </row>
    <row r="27" spans="2:14" s="3" customFormat="1" ht="17.25" customHeight="1">
      <c r="B27" s="45"/>
      <c r="F27" s="11"/>
      <c r="G27" s="10"/>
      <c r="H27" s="10"/>
      <c r="L27" s="12"/>
      <c r="N27" s="46"/>
    </row>
    <row r="28" spans="2:14" s="3" customFormat="1" ht="15.75" thickBot="1">
      <c r="B28" s="45"/>
      <c r="C28" s="25" t="s">
        <v>17</v>
      </c>
      <c r="D28" s="26"/>
      <c r="E28" s="27"/>
      <c r="F28" s="27"/>
      <c r="G28" s="20"/>
      <c r="H28" s="19"/>
      <c r="I28" s="19"/>
      <c r="J28" s="19"/>
      <c r="K28" s="19"/>
      <c r="L28" s="19"/>
      <c r="M28" s="19"/>
      <c r="N28" s="46"/>
    </row>
    <row r="29" spans="2:14" s="3" customFormat="1" ht="15" thickTop="1">
      <c r="B29" s="45"/>
      <c r="C29" s="14" t="s">
        <v>11</v>
      </c>
      <c r="D29" s="14"/>
      <c r="E29" s="15" t="str">
        <f>E19</f>
        <v>RC*</v>
      </c>
      <c r="F29" s="15" t="s">
        <v>4</v>
      </c>
      <c r="G29" s="13" t="s">
        <v>14</v>
      </c>
      <c r="I29" s="13" t="s">
        <v>12</v>
      </c>
      <c r="J29" s="13"/>
      <c r="K29" s="24" t="str">
        <f>K19</f>
        <v>RC*</v>
      </c>
      <c r="L29" s="15" t="s">
        <v>4</v>
      </c>
      <c r="M29" s="13" t="s">
        <v>14</v>
      </c>
      <c r="N29" s="46"/>
    </row>
    <row r="30" spans="2:14" s="3" customFormat="1" ht="14.25">
      <c r="B30" s="45"/>
      <c r="D30" s="3" t="s">
        <v>5</v>
      </c>
      <c r="E30" s="58">
        <v>1</v>
      </c>
      <c r="F30" s="59">
        <f>F$16*E30</f>
        <v>10</v>
      </c>
      <c r="G30" s="59">
        <f>F7*F30/100</f>
        <v>16.9</v>
      </c>
      <c r="H30" s="60"/>
      <c r="I30" s="60"/>
      <c r="J30" s="60" t="s">
        <v>0</v>
      </c>
      <c r="K30" s="58">
        <v>-0.569</v>
      </c>
      <c r="L30" s="6">
        <f>F$16*K30</f>
        <v>-5.6899999999999995</v>
      </c>
      <c r="M30" s="6">
        <f>IF(G8="$/ton",F8*L30/100,F8*L30/100*(2000/56))</f>
        <v>-10.160714285714285</v>
      </c>
      <c r="N30" s="46"/>
    </row>
    <row r="31" spans="2:14" s="3" customFormat="1" ht="14.25">
      <c r="B31" s="45"/>
      <c r="C31" s="4"/>
      <c r="D31" s="3" t="s">
        <v>2</v>
      </c>
      <c r="E31" s="58">
        <v>0.01</v>
      </c>
      <c r="F31" s="59">
        <f>F$16*E31</f>
        <v>0.1</v>
      </c>
      <c r="G31" s="59">
        <f>F12*2000*F31/100</f>
        <v>2.3</v>
      </c>
      <c r="H31" s="60"/>
      <c r="I31" s="60"/>
      <c r="J31" s="60" t="s">
        <v>6</v>
      </c>
      <c r="K31" s="58">
        <v>-0.425</v>
      </c>
      <c r="L31" s="6">
        <f>F$16*K31</f>
        <v>-4.25</v>
      </c>
      <c r="M31" s="6">
        <f>F9*L31/100</f>
        <v>-14.11</v>
      </c>
      <c r="N31" s="46"/>
    </row>
    <row r="32" spans="2:14" s="3" customFormat="1" ht="14.25">
      <c r="B32" s="45"/>
      <c r="D32" s="4" t="s">
        <v>3</v>
      </c>
      <c r="E32" s="61">
        <v>0.013</v>
      </c>
      <c r="F32" s="62">
        <f>F$16*E32</f>
        <v>0.13</v>
      </c>
      <c r="G32" s="59">
        <f>F14*F32/100</f>
        <v>0.0364</v>
      </c>
      <c r="H32" s="60"/>
      <c r="I32" s="63"/>
      <c r="J32" s="60" t="s">
        <v>39</v>
      </c>
      <c r="K32" s="58">
        <v>-0.024</v>
      </c>
      <c r="L32" s="6">
        <f>F$16*K32</f>
        <v>-0.24</v>
      </c>
      <c r="M32" s="6">
        <f>F10*L32/100</f>
        <v>-0.84</v>
      </c>
      <c r="N32" s="46"/>
    </row>
    <row r="33" spans="2:14" s="3" customFormat="1" ht="14.25">
      <c r="B33" s="45"/>
      <c r="C33" s="13"/>
      <c r="D33" s="14" t="s">
        <v>36</v>
      </c>
      <c r="E33" s="69">
        <v>0.0015</v>
      </c>
      <c r="F33" s="70">
        <f>IF(F30&gt;20,(F30-20)*E33,"")</f>
      </c>
      <c r="G33" s="65">
        <f>IF(F30&gt;20,F13*2000*F33/100,"")</f>
      </c>
      <c r="H33" s="66"/>
      <c r="I33" s="64"/>
      <c r="J33" s="67" t="s">
        <v>1</v>
      </c>
      <c r="K33" s="68">
        <v>-0.005</v>
      </c>
      <c r="L33" s="16">
        <f>F$16*K33</f>
        <v>-0.05</v>
      </c>
      <c r="M33" s="16">
        <f>F11*2000*L33/100</f>
        <v>-0.28</v>
      </c>
      <c r="N33" s="46"/>
    </row>
    <row r="34" spans="2:14" s="3" customFormat="1" ht="15">
      <c r="B34" s="45"/>
      <c r="E34" s="11" t="s">
        <v>13</v>
      </c>
      <c r="F34" s="6">
        <f>SUM(F30:F33)</f>
        <v>10.23</v>
      </c>
      <c r="G34" s="56">
        <f>SUM(G30:G33)</f>
        <v>19.2364</v>
      </c>
      <c r="H34" s="10"/>
      <c r="K34" s="11" t="s">
        <v>13</v>
      </c>
      <c r="L34" s="6">
        <f>SUM(L30:L33)</f>
        <v>-10.23</v>
      </c>
      <c r="M34" s="37">
        <f>SUM(M30:M33)</f>
        <v>-25.390714285714285</v>
      </c>
      <c r="N34" s="46"/>
    </row>
    <row r="35" spans="2:14" s="3" customFormat="1" ht="15">
      <c r="B35" s="45"/>
      <c r="C35" s="38" t="str">
        <f>"Net change of feed cost by using "&amp;F30&amp;"% of DDGS is $ "&amp;ROUND(G34+M34,2)&amp;" (="&amp;ROUND(G34,2)&amp;ROUND(M34,2)&amp;") per ton of feed."</f>
        <v>Net change of feed cost by using 10% of DDGS is $ -6.15 (=19.24-25.39) per ton of feed.</v>
      </c>
      <c r="D35" s="13"/>
      <c r="E35" s="13"/>
      <c r="F35" s="23"/>
      <c r="G35" s="24"/>
      <c r="H35" s="24"/>
      <c r="I35" s="13"/>
      <c r="J35" s="13"/>
      <c r="K35" s="13"/>
      <c r="L35" s="23"/>
      <c r="M35" s="13"/>
      <c r="N35" s="46"/>
    </row>
    <row r="36" spans="2:14" s="3" customFormat="1" ht="15" customHeight="1">
      <c r="B36" s="45"/>
      <c r="C36" s="53" t="s">
        <v>35</v>
      </c>
      <c r="F36" s="11"/>
      <c r="G36" s="10"/>
      <c r="H36" s="10"/>
      <c r="L36" s="12"/>
      <c r="N36" s="46"/>
    </row>
    <row r="37" spans="2:14" s="3" customFormat="1" ht="15" customHeight="1">
      <c r="B37" s="45"/>
      <c r="C37" s="53" t="s">
        <v>37</v>
      </c>
      <c r="F37" s="11"/>
      <c r="G37" s="10"/>
      <c r="H37" s="10"/>
      <c r="L37" s="12"/>
      <c r="N37" s="46"/>
    </row>
    <row r="38" spans="2:14" s="3" customFormat="1" ht="13.5" customHeight="1">
      <c r="B38" s="45"/>
      <c r="F38" s="11"/>
      <c r="G38" s="10"/>
      <c r="H38" s="10"/>
      <c r="L38" s="12"/>
      <c r="N38" s="46"/>
    </row>
    <row r="39" spans="2:14" s="3" customFormat="1" ht="14.25">
      <c r="B39" s="45"/>
      <c r="C39" s="3" t="s">
        <v>32</v>
      </c>
      <c r="G39" s="10"/>
      <c r="H39" s="10"/>
      <c r="N39" s="46"/>
    </row>
    <row r="40" spans="2:14" s="3" customFormat="1" ht="15" thickBot="1">
      <c r="B40" s="47"/>
      <c r="C40" s="48"/>
      <c r="D40" s="48" t="s">
        <v>33</v>
      </c>
      <c r="E40" s="48"/>
      <c r="F40" s="48"/>
      <c r="G40" s="49"/>
      <c r="H40" s="48"/>
      <c r="I40" s="48"/>
      <c r="J40" s="48"/>
      <c r="K40" s="48"/>
      <c r="L40" s="48"/>
      <c r="M40" s="48"/>
      <c r="N40" s="50"/>
    </row>
    <row r="41" spans="3:8" s="3" customFormat="1" ht="14.25">
      <c r="C41" s="1"/>
      <c r="D41" s="1"/>
      <c r="E41" s="1"/>
      <c r="F41" s="1"/>
      <c r="G41" s="2"/>
      <c r="H41" s="1"/>
    </row>
    <row r="42" spans="3:8" s="3" customFormat="1" ht="14.25">
      <c r="C42" s="1"/>
      <c r="D42" s="1"/>
      <c r="E42" s="1"/>
      <c r="F42" s="1"/>
      <c r="G42" s="2"/>
      <c r="H42" s="1"/>
    </row>
  </sheetData>
  <sheetProtection sheet="1" objects="1" scenarios="1" selectLockedCells="1"/>
  <mergeCells count="2">
    <mergeCell ref="C4:G5"/>
    <mergeCell ref="I4:M5"/>
  </mergeCells>
  <conditionalFormatting sqref="F20:F22 F30:F32">
    <cfRule type="cellIs" priority="1" dxfId="1" operator="lessThan" stopIfTrue="1">
      <formula>0</formula>
    </cfRule>
  </conditionalFormatting>
  <dataValidations count="2">
    <dataValidation type="decimal" allowBlank="1" showInputMessage="1" showErrorMessage="1" errorTitle="Invalid number" error="Please input a number between 0 and 50" sqref="F16">
      <formula1>0</formula1>
      <formula2>50</formula2>
    </dataValidation>
    <dataValidation type="list" allowBlank="1" showInputMessage="1" showErrorMessage="1" sqref="G8">
      <formula1>$/ton,$/bushel</formula1>
    </dataValidation>
  </dataValidations>
  <printOptions/>
  <pageMargins left="0.2755905511811024" right="0.2755905511811024" top="0.7480314960629921" bottom="0.7480314960629921" header="0.31496062992125984" footer="0.31496062992125984"/>
  <pageSetup horizontalDpi="600" verticalDpi="600" orientation="portrait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hstein</dc:creator>
  <cp:keywords/>
  <dc:description/>
  <cp:lastModifiedBy>cfansuser</cp:lastModifiedBy>
  <cp:lastPrinted>2008-03-13T21:20:56Z</cp:lastPrinted>
  <dcterms:created xsi:type="dcterms:W3CDTF">2007-12-28T15:44:53Z</dcterms:created>
  <dcterms:modified xsi:type="dcterms:W3CDTF">2008-05-14T18:34:22Z</dcterms:modified>
  <cp:category/>
  <cp:version/>
  <cp:contentType/>
  <cp:contentStatus/>
</cp:coreProperties>
</file>